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<sst xmlns="http://schemas.openxmlformats.org/spreadsheetml/2006/main" count="167" uniqueCount="120">
  <si>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</si>
  <si>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</si>
  <si>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</si>
  <si>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</si>
  <si>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</si>
  <si>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</si>
  <si>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</si>
  <si>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</si>
  <si>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</si>
  <si>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</si>
  <si>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</si>
  <si>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</si>
  <si>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</si>
  <si>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</si>
  <si>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</si>
  <si>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</si>
  <si>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</si>
  <si>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</si>
  <si>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</si>
  <si>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</si>
  <si>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</si>
  <si>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</si>
  <si>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</si>
  <si>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</si>
  <si>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</si>
  <si>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</si>
  <si>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</si>
  <si>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</si>
  <si>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</si>
  <si>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</si>
  <si>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</si>
  <si>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</si>
  <si>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</si>
  <si>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</si>
  <si>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</si>
  <si>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</si>
  <si>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</si>
  <si>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</si>
  <si>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</si>
  <si>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</si>
  <si>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</si>
  <si>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</si>
  <si>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</si>
  <si>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</si>
  <si>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</si>
  <si>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</si>
  <si>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</si>
  <si>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</si>
  <si>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</si>
  <si>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</si>
  <si>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</si>
  <si>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</si>
  <si>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</si>
  <si>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</si>
  <si>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</si>
  <si>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</si>
  <si>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</si>
  <si>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</si>
  <si>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</si>
  <si>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</si>
  <si>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</si>
  <si>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</si>
  <si>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</si>
  <si>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</si>
  <si>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</si>
  <si>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</si>
  <si>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</si>
  <si>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</si>
  <si>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</si>
  <si>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</si>
  <si>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</si>
  <si>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</si>
  <si>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</si>
  <si>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</si>
  <si>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</si>
  <si>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</si>
  <si>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</si>
  <si>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</si>
  <si>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</si>
  <si>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</si>
  <si>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</si>
  <si>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</si>
  <si>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</si>
  <si>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</si>
  <si>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</si>
  <si>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</si>
  <si>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</si>
  <si>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</si>
  <si>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</si>
  <si>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</si>
  <si>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</si>
  <si>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</si>
  <si>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</si>
  <si>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</si>
  <si>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</si>
  <si>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</si>
  <si>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</si>
  <si>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</si>
  <si>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</si>
  <si>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</si>
  <si>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</si>
  <si>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</si>
  <si>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</si>
  <si>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</si>
  <si>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</si>
  <si>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</si>
  <si>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</si>
  <si>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</si>
  <si>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</si>
  <si>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</si>
  <si>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</si>
  <si>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</si>
  <si>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</si>
  <si>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</si>
  <si>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</si>
  <si>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</si>
  <si>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</si>
  <si>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</si>
  <si>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</si>
  <si>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Аналіз використання коштів міського бюджету за 2015 рік станом на 10.08.2015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</si>
</sst>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11519318"/>
        <c:axId val="36564999"/>
      </c:bar3D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64999"/>
        <c:crosses val="autoZero"/>
        <c:auto val="1"/>
        <c:lblOffset val="100"/>
        <c:tickLblSkip val="1"/>
        <c:noMultiLvlLbl val="0"/>
      </c:catAx>
      <c:valAx>
        <c:axId val="36564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9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60649536"/>
        <c:axId val="8974913"/>
      </c:bar3D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74913"/>
        <c:crosses val="autoZero"/>
        <c:auto val="1"/>
        <c:lblOffset val="100"/>
        <c:tickLblSkip val="1"/>
        <c:noMultiLvlLbl val="0"/>
      </c:catAx>
      <c:valAx>
        <c:axId val="897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95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13665354"/>
        <c:axId val="55879323"/>
      </c:bar3D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79323"/>
        <c:crosses val="autoZero"/>
        <c:auto val="1"/>
        <c:lblOffset val="100"/>
        <c:tickLblSkip val="1"/>
        <c:noMultiLvlLbl val="0"/>
      </c:catAx>
      <c:valAx>
        <c:axId val="55879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33151860"/>
        <c:axId val="29931285"/>
      </c:bar3DChart>
      <c:catAx>
        <c:axId val="331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31285"/>
        <c:crosses val="autoZero"/>
        <c:auto val="1"/>
        <c:lblOffset val="100"/>
        <c:tickLblSkip val="1"/>
        <c:noMultiLvlLbl val="0"/>
      </c:catAx>
      <c:valAx>
        <c:axId val="2993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51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946110"/>
        <c:axId val="8514991"/>
      </c:bar3DChart>
      <c:catAx>
        <c:axId val="94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14991"/>
        <c:crosses val="autoZero"/>
        <c:auto val="1"/>
        <c:lblOffset val="100"/>
        <c:tickLblSkip val="2"/>
        <c:noMultiLvlLbl val="0"/>
      </c:catAx>
      <c:valAx>
        <c:axId val="851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9526056"/>
        <c:axId val="18625641"/>
      </c:bar3DChart>
      <c:catAx>
        <c:axId val="952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25641"/>
        <c:crosses val="autoZero"/>
        <c:auto val="1"/>
        <c:lblOffset val="100"/>
        <c:tickLblSkip val="1"/>
        <c:noMultiLvlLbl val="0"/>
      </c:catAx>
      <c:valAx>
        <c:axId val="18625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33413042"/>
        <c:axId val="32281923"/>
      </c:bar3D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81923"/>
        <c:crosses val="autoZero"/>
        <c:auto val="1"/>
        <c:lblOffset val="100"/>
        <c:tickLblSkip val="1"/>
        <c:noMultiLvlLbl val="0"/>
      </c:catAx>
      <c:valAx>
        <c:axId val="32281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22101852"/>
        <c:axId val="64698941"/>
      </c:bar3DChart>
      <c:catAx>
        <c:axId val="2210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98941"/>
        <c:crosses val="autoZero"/>
        <c:auto val="1"/>
        <c:lblOffset val="100"/>
        <c:tickLblSkip val="1"/>
        <c:noMultiLvlLbl val="0"/>
      </c:catAx>
      <c:valAx>
        <c:axId val="64698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45419558"/>
        <c:axId val="6122839"/>
      </c:bar3D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2839"/>
        <c:crosses val="autoZero"/>
        <c:auto val="1"/>
        <c:lblOffset val="100"/>
        <c:tickLblSkip val="1"/>
        <c:noMultiLvlLbl val="0"/>
      </c:catAx>
      <c:valAx>
        <c:axId val="6122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</f>
        <v>206875.7</v>
      </c>
      <c r="E6" s="3">
        <f>D6/D145*100</f>
        <v>38.43417963484913</v>
      </c>
      <c r="F6" s="3">
        <f>D6/B6*100</f>
        <v>87.94023102644128</v>
      </c>
      <c r="G6" s="3">
        <f aca="true" t="shared" si="0" ref="G6:G43">D6/C6*100</f>
        <v>57.02618054475911</v>
      </c>
      <c r="H6" s="3">
        <f>B6-D6</f>
        <v>28370.099999999977</v>
      </c>
      <c r="I6" s="3">
        <f aca="true" t="shared" si="1" ref="I6:I43">C6-D6</f>
        <v>155897.49999999994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</f>
        <v>105875.00000000001</v>
      </c>
      <c r="E7" s="107">
        <f>D7/D6*100</f>
        <v>51.17807456361477</v>
      </c>
      <c r="F7" s="107">
        <f>D7/B7*100</f>
        <v>88.95780522294696</v>
      </c>
      <c r="G7" s="107">
        <f>D7/C7*100</f>
        <v>60.86995016569276</v>
      </c>
      <c r="H7" s="107">
        <f>B7-D7</f>
        <v>13142.099999999991</v>
      </c>
      <c r="I7" s="107">
        <f t="shared" si="1"/>
        <v>68061.39999999998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</f>
        <v>157486.39999999997</v>
      </c>
      <c r="E8" s="1">
        <f>D8/D6*100</f>
        <v>76.12609890866833</v>
      </c>
      <c r="F8" s="1">
        <f>D8/B8*100</f>
        <v>90.11829118675722</v>
      </c>
      <c r="G8" s="1">
        <f t="shared" si="0"/>
        <v>57.22223292077686</v>
      </c>
      <c r="H8" s="1">
        <f>B8-D8</f>
        <v>17268.800000000047</v>
      </c>
      <c r="I8" s="1">
        <f t="shared" si="1"/>
        <v>117732.50000000006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0.004350438451688622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</f>
        <v>10361.399999999998</v>
      </c>
      <c r="E10" s="1">
        <f>D10/D6*100</f>
        <v>5.008514774814054</v>
      </c>
      <c r="F10" s="1">
        <f aca="true" t="shared" si="3" ref="F10:F41">D10/B10*100</f>
        <v>80.19100836629026</v>
      </c>
      <c r="G10" s="1">
        <f t="shared" si="0"/>
        <v>46.863805767630346</v>
      </c>
      <c r="H10" s="1">
        <f t="shared" si="2"/>
        <v>2559.500000000002</v>
      </c>
      <c r="I10" s="1">
        <f t="shared" si="1"/>
        <v>11748.2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</f>
        <v>36839.500000000015</v>
      </c>
      <c r="E11" s="1">
        <f>D11/D6*100</f>
        <v>17.807553037887008</v>
      </c>
      <c r="F11" s="1">
        <f t="shared" si="3"/>
        <v>83.51904709005629</v>
      </c>
      <c r="G11" s="1">
        <f t="shared" si="0"/>
        <v>59.993420827640364</v>
      </c>
      <c r="H11" s="1">
        <f t="shared" si="2"/>
        <v>7269.599999999984</v>
      </c>
      <c r="I11" s="1">
        <f t="shared" si="1"/>
        <v>24566.39999999998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0.09010241415497323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35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1993.0000000000377</v>
      </c>
      <c r="E13" s="1">
        <f>D13/D6*100</f>
        <v>0.9633804260239542</v>
      </c>
      <c r="F13" s="1">
        <f t="shared" si="3"/>
        <v>62.51568381430522</v>
      </c>
      <c r="G13" s="1">
        <f t="shared" si="0"/>
        <v>53.90128465179364</v>
      </c>
      <c r="H13" s="1">
        <f t="shared" si="2"/>
        <v>1194.9999999999418</v>
      </c>
      <c r="I13" s="1">
        <f t="shared" si="1"/>
        <v>1704.4999999999027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</f>
        <v>131699.39999999997</v>
      </c>
      <c r="E18" s="3">
        <f>D18/D145*100</f>
        <v>24.46763151690531</v>
      </c>
      <c r="F18" s="3">
        <f>D18/B18*100</f>
        <v>85.5719899574282</v>
      </c>
      <c r="G18" s="3">
        <f t="shared" si="0"/>
        <v>53.839946233394144</v>
      </c>
      <c r="H18" s="3">
        <f>B18-D18</f>
        <v>22205.400000000023</v>
      </c>
      <c r="I18" s="3">
        <f t="shared" si="1"/>
        <v>112913.40000000005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</f>
        <v>117137.30000000002</v>
      </c>
      <c r="E19" s="107">
        <f>D19/D18*100</f>
        <v>88.94292608774226</v>
      </c>
      <c r="F19" s="107">
        <f t="shared" si="3"/>
        <v>87.58727898918633</v>
      </c>
      <c r="G19" s="107">
        <f t="shared" si="0"/>
        <v>62.80173837331492</v>
      </c>
      <c r="H19" s="107">
        <f t="shared" si="2"/>
        <v>16600.49999999997</v>
      </c>
      <c r="I19" s="107">
        <f t="shared" si="1"/>
        <v>69381.9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</f>
        <v>104061.49999999996</v>
      </c>
      <c r="E20" s="1">
        <f>D20/D18*100</f>
        <v>79.01440705120902</v>
      </c>
      <c r="F20" s="1">
        <f t="shared" si="3"/>
        <v>86.39702372106265</v>
      </c>
      <c r="G20" s="1">
        <f t="shared" si="0"/>
        <v>54.518111581866854</v>
      </c>
      <c r="H20" s="1">
        <f t="shared" si="2"/>
        <v>16384.20000000004</v>
      </c>
      <c r="I20" s="1">
        <f t="shared" si="1"/>
        <v>86813.60000000005</v>
      </c>
    </row>
    <row r="21" spans="1:9" ht="18">
      <c r="A21" s="29" t="s">
        <v>2</v>
      </c>
      <c r="B21" s="49">
        <f>7853.6+143.1</f>
        <v>7996.700000000001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</f>
        <v>4939.9</v>
      </c>
      <c r="E21" s="1">
        <f>D21/D18*100</f>
        <v>3.7508902849975025</v>
      </c>
      <c r="F21" s="1">
        <f t="shared" si="3"/>
        <v>61.77423187064663</v>
      </c>
      <c r="G21" s="1">
        <f t="shared" si="0"/>
        <v>38.007124556638686</v>
      </c>
      <c r="H21" s="1">
        <f t="shared" si="2"/>
        <v>3056.800000000001</v>
      </c>
      <c r="I21" s="1">
        <f t="shared" si="1"/>
        <v>8057.4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</f>
        <v>1870.5</v>
      </c>
      <c r="E22" s="1">
        <f>D22/D18*100</f>
        <v>1.4202798190424561</v>
      </c>
      <c r="F22" s="1">
        <f t="shared" si="3"/>
        <v>87.62765857771949</v>
      </c>
      <c r="G22" s="1">
        <f t="shared" si="0"/>
        <v>57.49546614207113</v>
      </c>
      <c r="H22" s="1">
        <f t="shared" si="2"/>
        <v>264.0999999999999</v>
      </c>
      <c r="I22" s="1">
        <f t="shared" si="1"/>
        <v>1382.8000000000002</v>
      </c>
    </row>
    <row r="23" spans="1:9" ht="18">
      <c r="A23" s="29" t="s">
        <v>0</v>
      </c>
      <c r="B23" s="49">
        <f>14394.6+48.8</f>
        <v>14443.4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</f>
        <v>13343.1</v>
      </c>
      <c r="E23" s="1">
        <f>D23/D18*100</f>
        <v>10.13148123681657</v>
      </c>
      <c r="F23" s="1">
        <f t="shared" si="3"/>
        <v>92.38198762064334</v>
      </c>
      <c r="G23" s="1">
        <f t="shared" si="0"/>
        <v>52.07469851305467</v>
      </c>
      <c r="H23" s="1">
        <f t="shared" si="2"/>
        <v>1100.2999999999993</v>
      </c>
      <c r="I23" s="1">
        <f t="shared" si="1"/>
        <v>12279.9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0.5873223416355733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7981.299999999992</v>
      </c>
      <c r="C25" s="50">
        <f>C18-C20-C21-C22-C23-C24</f>
        <v>10336.000000000005</v>
      </c>
      <c r="D25" s="50">
        <f>D18-D20-D21-D22-D23-D24</f>
        <v>6710.900000000007</v>
      </c>
      <c r="E25" s="1">
        <f>D25/D18*100</f>
        <v>5.095619266298866</v>
      </c>
      <c r="F25" s="1">
        <f t="shared" si="3"/>
        <v>84.08279352987626</v>
      </c>
      <c r="G25" s="1">
        <f t="shared" si="0"/>
        <v>64.92743808049539</v>
      </c>
      <c r="H25" s="1">
        <f t="shared" si="2"/>
        <v>1270.399999999985</v>
      </c>
      <c r="I25" s="1">
        <f t="shared" si="1"/>
        <v>3625.0999999999985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</f>
        <v>26507.399999999998</v>
      </c>
      <c r="E33" s="3">
        <f>D33/D145*100</f>
        <v>4.924648826579438</v>
      </c>
      <c r="F33" s="3">
        <f>D33/B33*100</f>
        <v>88.1221264415581</v>
      </c>
      <c r="G33" s="3">
        <f t="shared" si="0"/>
        <v>59.17371902339277</v>
      </c>
      <c r="H33" s="3">
        <f t="shared" si="2"/>
        <v>3572.9000000000015</v>
      </c>
      <c r="I33" s="3">
        <f t="shared" si="1"/>
        <v>18288.499999999996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</f>
        <v>18985.9</v>
      </c>
      <c r="E34" s="1">
        <f>D34/D33*100</f>
        <v>71.62490474358106</v>
      </c>
      <c r="F34" s="1">
        <f t="shared" si="3"/>
        <v>88.4196064733962</v>
      </c>
      <c r="G34" s="1">
        <f t="shared" si="0"/>
        <v>59.01557303161232</v>
      </c>
      <c r="H34" s="1">
        <f t="shared" si="2"/>
        <v>2486.5999999999985</v>
      </c>
      <c r="I34" s="1">
        <f t="shared" si="1"/>
        <v>13185.099999999999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</f>
        <v>1257.3</v>
      </c>
      <c r="E36" s="1">
        <f>D36/D33*100</f>
        <v>4.743203784603544</v>
      </c>
      <c r="F36" s="1">
        <f t="shared" si="3"/>
        <v>76.77230261952738</v>
      </c>
      <c r="G36" s="1">
        <f t="shared" si="0"/>
        <v>47.01944652206432</v>
      </c>
      <c r="H36" s="1">
        <f t="shared" si="2"/>
        <v>380.4000000000001</v>
      </c>
      <c r="I36" s="1">
        <f t="shared" si="1"/>
        <v>1416.7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1.3196314991285454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0.06413303454884298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5897.399999999996</v>
      </c>
      <c r="E39" s="1">
        <f>D39/D33*100</f>
        <v>22.248126938138014</v>
      </c>
      <c r="F39" s="1">
        <f t="shared" si="3"/>
        <v>90.72085653631967</v>
      </c>
      <c r="G39" s="1">
        <f t="shared" si="0"/>
        <v>62.817153447945294</v>
      </c>
      <c r="H39" s="1">
        <f>B39-D39</f>
        <v>603.2000000000035</v>
      </c>
      <c r="I39" s="1">
        <f t="shared" si="1"/>
        <v>3490.7999999999975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</f>
        <v>480.5</v>
      </c>
      <c r="E43" s="3">
        <f>D43/D145*100</f>
        <v>0.08926917619877543</v>
      </c>
      <c r="F43" s="3">
        <f>D43/B43*100</f>
        <v>85.98783106657123</v>
      </c>
      <c r="G43" s="3">
        <f t="shared" si="0"/>
        <v>58.676273049212355</v>
      </c>
      <c r="H43" s="3">
        <f t="shared" si="2"/>
        <v>78.29999999999995</v>
      </c>
      <c r="I43" s="3">
        <f t="shared" si="1"/>
        <v>338.4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</f>
        <v>3968.5999999999995</v>
      </c>
      <c r="E45" s="3">
        <f>D45/D145*100</f>
        <v>0.7373020867064727</v>
      </c>
      <c r="F45" s="3">
        <f>D45/B45*100</f>
        <v>85.10647423387874</v>
      </c>
      <c r="G45" s="3">
        <f aca="true" t="shared" si="4" ref="G45:G75">D45/C45*100</f>
        <v>52.82662229617303</v>
      </c>
      <c r="H45" s="3">
        <f>B45-D45</f>
        <v>694.5000000000009</v>
      </c>
      <c r="I45" s="3">
        <f aca="true" t="shared" si="5" ref="I45:I76">C45-D45</f>
        <v>3543.9000000000015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</f>
        <v>3409</v>
      </c>
      <c r="E46" s="1">
        <f>D46/D45*100</f>
        <v>85.89930958020462</v>
      </c>
      <c r="F46" s="1">
        <f aca="true" t="shared" si="6" ref="F46:F73">D46/B46*100</f>
        <v>84.73986427701409</v>
      </c>
      <c r="G46" s="1">
        <f t="shared" si="4"/>
        <v>52.281266774020395</v>
      </c>
      <c r="H46" s="1">
        <f aca="true" t="shared" si="7" ref="H46:H73">B46-D46</f>
        <v>613.9000000000001</v>
      </c>
      <c r="I46" s="1">
        <f t="shared" si="5"/>
        <v>3111.5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0.017638461926120046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</f>
        <v>31.700000000000003</v>
      </c>
      <c r="E48" s="1">
        <f>D48/D45*100</f>
        <v>0.7987703472257222</v>
      </c>
      <c r="F48" s="1">
        <f t="shared" si="6"/>
        <v>80.45685279187819</v>
      </c>
      <c r="G48" s="1">
        <f t="shared" si="4"/>
        <v>52.657807308970106</v>
      </c>
      <c r="H48" s="1">
        <f t="shared" si="7"/>
        <v>7.699999999999996</v>
      </c>
      <c r="I48" s="1">
        <f t="shared" si="5"/>
        <v>28.5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7.639973794285138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5.644307816358403</v>
      </c>
      <c r="F50" s="1">
        <f t="shared" si="6"/>
        <v>79.51721689740835</v>
      </c>
      <c r="G50" s="1">
        <f t="shared" si="4"/>
        <v>57.09915880703518</v>
      </c>
      <c r="H50" s="1">
        <f t="shared" si="7"/>
        <v>57.70000000000073</v>
      </c>
      <c r="I50" s="1">
        <f t="shared" si="5"/>
        <v>168.30000000000143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</f>
        <v>8143.100000000002</v>
      </c>
      <c r="E51" s="3">
        <f>D51/D145*100</f>
        <v>1.512857083671693</v>
      </c>
      <c r="F51" s="3">
        <f>D51/B51*100</f>
        <v>85.0427662840851</v>
      </c>
      <c r="G51" s="3">
        <f t="shared" si="4"/>
        <v>54.84455400199361</v>
      </c>
      <c r="H51" s="3">
        <f>B51-D51</f>
        <v>1432.199999999999</v>
      </c>
      <c r="I51" s="3">
        <f t="shared" si="5"/>
        <v>6704.499999999998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</f>
        <v>5247.1</v>
      </c>
      <c r="E52" s="1">
        <f>D52/D51*100</f>
        <v>64.43614839557415</v>
      </c>
      <c r="F52" s="1">
        <f t="shared" si="6"/>
        <v>89.86914671325317</v>
      </c>
      <c r="G52" s="1">
        <f t="shared" si="4"/>
        <v>56.00490980894439</v>
      </c>
      <c r="H52" s="1">
        <f t="shared" si="7"/>
        <v>591.5</v>
      </c>
      <c r="I52" s="1">
        <f t="shared" si="5"/>
        <v>4121.9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1.4871486289005416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5.001780648647322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2367.6000000000017</v>
      </c>
      <c r="E56" s="1">
        <f>D56/D51*100</f>
        <v>29.07492232687798</v>
      </c>
      <c r="F56" s="1">
        <f t="shared" si="6"/>
        <v>75.27661198016028</v>
      </c>
      <c r="G56" s="1">
        <f t="shared" si="4"/>
        <v>52.68944030265943</v>
      </c>
      <c r="H56" s="1">
        <f t="shared" si="7"/>
        <v>777.599999999999</v>
      </c>
      <c r="I56" s="1">
        <f>C56-D56</f>
        <v>2125.899999999999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D58/D145*100</f>
        <v>0.399045293563683</v>
      </c>
      <c r="F58" s="3">
        <f>D58/B58*100</f>
        <v>55.52424775100816</v>
      </c>
      <c r="G58" s="3">
        <f t="shared" si="4"/>
        <v>38.17131686511462</v>
      </c>
      <c r="H58" s="3">
        <f>B58-D58</f>
        <v>1720.5000000000005</v>
      </c>
      <c r="I58" s="3">
        <f t="shared" si="5"/>
        <v>3479.1000000000004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81.96046954951338</v>
      </c>
      <c r="G59" s="1">
        <f t="shared" si="4"/>
        <v>52.12148280482357</v>
      </c>
      <c r="H59" s="1">
        <f t="shared" si="7"/>
        <v>179.80000000000018</v>
      </c>
      <c r="I59" s="1">
        <f t="shared" si="5"/>
        <v>750.4000000000001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11.201638810000468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</f>
        <v>805.1</v>
      </c>
      <c r="E62" s="1">
        <f>D62/D58*100</f>
        <v>37.483123050421355</v>
      </c>
      <c r="F62" s="1">
        <f>D62/B62*100</f>
        <v>38.52706130066516</v>
      </c>
      <c r="G62" s="1">
        <f t="shared" si="4"/>
        <v>26.057546040068612</v>
      </c>
      <c r="H62" s="1">
        <f t="shared" si="7"/>
        <v>1284.6000000000004</v>
      </c>
      <c r="I62" s="1">
        <f t="shared" si="5"/>
        <v>2284.6000000000004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101.69999999999959</v>
      </c>
      <c r="E63" s="1">
        <f>D63/D58*100</f>
        <v>4.734857302481475</v>
      </c>
      <c r="F63" s="1">
        <f t="shared" si="6"/>
        <v>53.30188679245279</v>
      </c>
      <c r="G63" s="1">
        <f t="shared" si="4"/>
        <v>49.5372625426205</v>
      </c>
      <c r="H63" s="1">
        <f t="shared" si="7"/>
        <v>89.0999999999998</v>
      </c>
      <c r="I63" s="1">
        <f t="shared" si="5"/>
        <v>103.5999999999998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0.045201229072137486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</f>
        <v>27527.699999999997</v>
      </c>
      <c r="E89" s="3">
        <f>D89/D145*100</f>
        <v>5.114204165758648</v>
      </c>
      <c r="F89" s="3">
        <f aca="true" t="shared" si="10" ref="F89:F95">D89/B89*100</f>
        <v>82.9252495797661</v>
      </c>
      <c r="G89" s="3">
        <f t="shared" si="8"/>
        <v>54.56053593903296</v>
      </c>
      <c r="H89" s="3">
        <f aca="true" t="shared" si="11" ref="H89:H95">B89-D89</f>
        <v>5668.100000000006</v>
      </c>
      <c r="I89" s="3">
        <f t="shared" si="9"/>
        <v>22925.800000000003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</f>
        <v>23498.300000000007</v>
      </c>
      <c r="E90" s="1">
        <f>D90/D89*100</f>
        <v>85.36238043861277</v>
      </c>
      <c r="F90" s="1">
        <f t="shared" si="10"/>
        <v>86.50466422718138</v>
      </c>
      <c r="G90" s="1">
        <f t="shared" si="8"/>
        <v>56.86852014985335</v>
      </c>
      <c r="H90" s="1">
        <f t="shared" si="11"/>
        <v>3665.899999999994</v>
      </c>
      <c r="I90" s="1">
        <f t="shared" si="9"/>
        <v>17822.099999999995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</f>
        <v>1022.5999999999999</v>
      </c>
      <c r="E91" s="1">
        <f>D91/D89*100</f>
        <v>3.7148036341575943</v>
      </c>
      <c r="F91" s="1">
        <f t="shared" si="10"/>
        <v>70.65570372417605</v>
      </c>
      <c r="G91" s="1">
        <f t="shared" si="8"/>
        <v>39.711079181391014</v>
      </c>
      <c r="H91" s="1">
        <f t="shared" si="11"/>
        <v>424.70000000000005</v>
      </c>
      <c r="I91" s="1">
        <f t="shared" si="9"/>
        <v>1552.5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3006.7999999999906</v>
      </c>
      <c r="E93" s="1">
        <f>D93/D89*100</f>
        <v>10.92281592722963</v>
      </c>
      <c r="F93" s="1">
        <f t="shared" si="10"/>
        <v>65.58907575856705</v>
      </c>
      <c r="G93" s="1">
        <f>D93/C93*100</f>
        <v>45.8493443122902</v>
      </c>
      <c r="H93" s="1">
        <f t="shared" si="11"/>
        <v>1577.5000000000114</v>
      </c>
      <c r="I93" s="1">
        <f>C93-D93</f>
        <v>3551.2000000000075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</f>
        <v>34345.40000000001</v>
      </c>
      <c r="E94" s="121">
        <f>D94/D145*100</f>
        <v>6.380823234583606</v>
      </c>
      <c r="F94" s="125">
        <f t="shared" si="10"/>
        <v>92.14156557012016</v>
      </c>
      <c r="G94" s="120">
        <f>D94/C94*100</f>
        <v>66.86107969311814</v>
      </c>
      <c r="H94" s="126">
        <f t="shared" si="11"/>
        <v>2929.19999999999</v>
      </c>
      <c r="I94" s="121">
        <f>C94-D94</f>
        <v>17022.899999999994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</f>
        <v>2520.5</v>
      </c>
      <c r="E95" s="133">
        <f>D95/D94*100</f>
        <v>7.338682909501708</v>
      </c>
      <c r="F95" s="134">
        <f t="shared" si="10"/>
        <v>77.96164553046707</v>
      </c>
      <c r="G95" s="135">
        <f>D95/C95*100</f>
        <v>51.55767381921574</v>
      </c>
      <c r="H95" s="124">
        <f t="shared" si="11"/>
        <v>712.5</v>
      </c>
      <c r="I95" s="96">
        <f>C95-D95</f>
        <v>2368.2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</f>
        <v>3648.7</v>
      </c>
      <c r="E101" s="25">
        <f>D101/D145*100</f>
        <v>0.6778698089416689</v>
      </c>
      <c r="F101" s="25">
        <f>D101/B101*100</f>
        <v>57.051943584451315</v>
      </c>
      <c r="G101" s="25">
        <f aca="true" t="shared" si="12" ref="G101:G143">D101/C101*100</f>
        <v>35.07893168227354</v>
      </c>
      <c r="H101" s="25">
        <f aca="true" t="shared" si="13" ref="H101:H106">B101-D101</f>
        <v>2746.7000000000007</v>
      </c>
      <c r="I101" s="25">
        <f aca="true" t="shared" si="14" ref="I101:I143">C101-D101</f>
        <v>6752.7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</f>
        <v>3292.8</v>
      </c>
      <c r="E103" s="1">
        <f>D103/D101*100</f>
        <v>90.24584098446023</v>
      </c>
      <c r="F103" s="1">
        <f aca="true" t="shared" si="15" ref="F103:F143">D103/B103*100</f>
        <v>57.216333622936574</v>
      </c>
      <c r="G103" s="1">
        <f t="shared" si="12"/>
        <v>35.161831131803474</v>
      </c>
      <c r="H103" s="1">
        <f t="shared" si="13"/>
        <v>2462.2</v>
      </c>
      <c r="I103" s="1">
        <f t="shared" si="14"/>
        <v>6071.900000000001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355.89999999999964</v>
      </c>
      <c r="E105" s="96">
        <f>D105/D101*100</f>
        <v>9.754159015539772</v>
      </c>
      <c r="F105" s="96">
        <f t="shared" si="15"/>
        <v>55.574640849468985</v>
      </c>
      <c r="G105" s="96">
        <f t="shared" si="12"/>
        <v>34.330085849329606</v>
      </c>
      <c r="H105" s="96">
        <f>B105-D105</f>
        <v>284.5000000000009</v>
      </c>
      <c r="I105" s="96">
        <f t="shared" si="14"/>
        <v>680.7999999999993</v>
      </c>
    </row>
    <row r="106" spans="1:9" s="2" customFormat="1" ht="26.25" customHeight="1" thickBot="1">
      <c r="A106" s="92" t="s">
        <v>36</v>
      </c>
      <c r="B106" s="93">
        <f>SUM(B107:B142)-B114-B118+B143-B134-B135-B108-B111-B121-B122-B132</f>
        <v>119122.79999999997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92671.99999999999</v>
      </c>
      <c r="E106" s="94">
        <f>D106/D145*100</f>
        <v>17.21696794316944</v>
      </c>
      <c r="F106" s="94">
        <f>D106/B106*100</f>
        <v>77.79535068013848</v>
      </c>
      <c r="G106" s="94">
        <f t="shared" si="12"/>
        <v>53.54404591734738</v>
      </c>
      <c r="H106" s="94">
        <f t="shared" si="13"/>
        <v>26450.79999999999</v>
      </c>
      <c r="I106" s="94">
        <f t="shared" si="14"/>
        <v>80404.2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</f>
        <v>748.8000000000001</v>
      </c>
      <c r="E107" s="6">
        <f>D107/D106*100</f>
        <v>0.808011049723757</v>
      </c>
      <c r="F107" s="6">
        <f t="shared" si="15"/>
        <v>61.47278548559233</v>
      </c>
      <c r="G107" s="6">
        <f t="shared" si="12"/>
        <v>41.60462273585954</v>
      </c>
      <c r="H107" s="6">
        <f aca="true" t="shared" si="16" ref="H107:H143">B107-D107</f>
        <v>469.29999999999984</v>
      </c>
      <c r="I107" s="6">
        <f t="shared" si="14"/>
        <v>1051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0.23059823895027629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0.02676104972375691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0.041328556629834264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</f>
        <v>793.8000000000002</v>
      </c>
      <c r="E113" s="6">
        <f>D113/D106*100</f>
        <v>0.8565694060773484</v>
      </c>
      <c r="F113" s="6">
        <f t="shared" si="15"/>
        <v>77.07544421788525</v>
      </c>
      <c r="G113" s="6">
        <f t="shared" si="12"/>
        <v>51.79771615008158</v>
      </c>
      <c r="H113" s="6">
        <f t="shared" si="16"/>
        <v>236.0999999999999</v>
      </c>
      <c r="I113" s="6">
        <f t="shared" si="14"/>
        <v>738.6999999999998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0.03884668508287293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0.06377330801104973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0.15830024171270723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0.4297954074585636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0.7935514502762432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1.4937629488950281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0.14017178867403318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0.0021581491712707184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0.10326743784530387</v>
      </c>
      <c r="F127" s="6">
        <f t="shared" si="15"/>
        <v>12.875016816897618</v>
      </c>
      <c r="G127" s="6">
        <f t="shared" si="12"/>
        <v>12.53766540023582</v>
      </c>
      <c r="H127" s="6">
        <f t="shared" si="16"/>
        <v>647.5999999999999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0.2983641229281768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0.03798342541436465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f>265.1+39.2</f>
        <v>304.3</v>
      </c>
      <c r="C131" s="60">
        <f>265.1+39.2</f>
        <v>304.3</v>
      </c>
      <c r="D131" s="83">
        <f>59.9+7.6+10.7+6.3+5.3+38.1+4+0.1+1.7+3.6+39.2+1.5</f>
        <v>178</v>
      </c>
      <c r="E131" s="19">
        <f>D131/D106*100</f>
        <v>0.19207527624309395</v>
      </c>
      <c r="F131" s="6">
        <f t="shared" si="15"/>
        <v>58.49490634242523</v>
      </c>
      <c r="G131" s="6">
        <f>D131/C131*100</f>
        <v>58.49490634242523</v>
      </c>
      <c r="H131" s="6">
        <f t="shared" si="16"/>
        <v>126.30000000000001</v>
      </c>
      <c r="I131" s="6">
        <f t="shared" si="14"/>
        <v>126.30000000000001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>
        <f>D132/D131*100</f>
        <v>30.89887640449438</v>
      </c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</f>
        <v>574.5</v>
      </c>
      <c r="E133" s="19">
        <f>D133/D106*100</f>
        <v>0.6199283494475138</v>
      </c>
      <c r="F133" s="6">
        <f t="shared" si="15"/>
        <v>87.72331653687586</v>
      </c>
      <c r="G133" s="6">
        <f t="shared" si="12"/>
        <v>58.283453383382366</v>
      </c>
      <c r="H133" s="6">
        <f t="shared" si="16"/>
        <v>80.39999999999998</v>
      </c>
      <c r="I133" s="6">
        <f t="shared" si="14"/>
        <v>411.19999999999993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86.26631853785904</v>
      </c>
      <c r="F134" s="1">
        <f aca="true" t="shared" si="17" ref="F134:F142">D134/B134*100</f>
        <v>86.90163072067337</v>
      </c>
      <c r="G134" s="1">
        <f t="shared" si="12"/>
        <v>58.39519264757867</v>
      </c>
      <c r="H134" s="1">
        <f t="shared" si="16"/>
        <v>74.69999999999982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</f>
        <v>21.5</v>
      </c>
      <c r="E135" s="1">
        <f>D135/D133*100</f>
        <v>3.742384682332463</v>
      </c>
      <c r="F135" s="1">
        <f t="shared" si="17"/>
        <v>97.28506787330316</v>
      </c>
      <c r="G135" s="1">
        <f>D135/C135*100</f>
        <v>81.74904942965779</v>
      </c>
      <c r="H135" s="1">
        <f t="shared" si="16"/>
        <v>0.6000000000000014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0.21581491712707185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118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109</v>
      </c>
      <c r="B138" s="80">
        <f>2550+1900</f>
        <v>4450</v>
      </c>
      <c r="C138" s="60">
        <f>6500-2076-424+9200</f>
        <v>13200</v>
      </c>
      <c r="D138" s="83">
        <f>241.3+64.6+48.1+278.9+170.1</f>
        <v>803</v>
      </c>
      <c r="E138" s="19">
        <f>D138/D106*100</f>
        <v>0.8664968922651934</v>
      </c>
      <c r="F138" s="112">
        <f t="shared" si="17"/>
        <v>18.044943820224717</v>
      </c>
      <c r="G138" s="6">
        <f t="shared" si="12"/>
        <v>6.083333333333334</v>
      </c>
      <c r="H138" s="6">
        <f t="shared" si="16"/>
        <v>3647</v>
      </c>
      <c r="I138" s="6">
        <f t="shared" si="14"/>
        <v>12397</v>
      </c>
    </row>
    <row r="139" spans="1:9" s="2" customFormat="1" ht="18.75">
      <c r="A139" s="23" t="s">
        <v>114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3.415918508287294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27</v>
      </c>
      <c r="B140" s="80">
        <f>4188+2094</f>
        <v>6282</v>
      </c>
      <c r="C140" s="60">
        <v>8376</v>
      </c>
      <c r="D140" s="83">
        <f>2094+2094</f>
        <v>4188</v>
      </c>
      <c r="E140" s="19">
        <f>D140/D106*100</f>
        <v>4.519164364640885</v>
      </c>
      <c r="F140" s="112">
        <f t="shared" si="17"/>
        <v>66.66666666666666</v>
      </c>
      <c r="G140" s="6">
        <f t="shared" si="12"/>
        <v>50</v>
      </c>
      <c r="H140" s="6">
        <f t="shared" si="16"/>
        <v>2094</v>
      </c>
      <c r="I140" s="6">
        <f t="shared" si="14"/>
        <v>4188</v>
      </c>
    </row>
    <row r="141" spans="1:12" s="2" customFormat="1" ht="18.75" customHeight="1">
      <c r="A141" s="17" t="s">
        <v>99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0.5807579419889505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65</v>
      </c>
      <c r="B142" s="80">
        <f>72594.9+6122.7</f>
        <v>78717.59999999999</v>
      </c>
      <c r="C142" s="60">
        <f>91632.1+2530-27+23.1+959.5+13590.1</f>
        <v>108707.80000000002</v>
      </c>
      <c r="D142" s="83">
        <f>500.9+20883.8+13804+7506.8+2189.4+1247.6+18786.6</f>
        <v>64919.1</v>
      </c>
      <c r="E142" s="19">
        <f>D142/D106*100</f>
        <v>70.05255093232046</v>
      </c>
      <c r="F142" s="6">
        <f t="shared" si="17"/>
        <v>82.47088325863594</v>
      </c>
      <c r="G142" s="6">
        <f t="shared" si="12"/>
        <v>59.71889781598008</v>
      </c>
      <c r="H142" s="6">
        <f t="shared" si="16"/>
        <v>13798.499999999993</v>
      </c>
      <c r="I142" s="6">
        <f t="shared" si="14"/>
        <v>43788.70000000002</v>
      </c>
      <c r="K142" s="103"/>
      <c r="L142" s="45"/>
    </row>
    <row r="143" spans="1:12" s="2" customFormat="1" ht="18.75">
      <c r="A143" s="17" t="s">
        <v>103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</f>
        <v>12987.099999999997</v>
      </c>
      <c r="E143" s="19">
        <f>D143/D106*100</f>
        <v>14.014049551104971</v>
      </c>
      <c r="F143" s="6">
        <f t="shared" si="15"/>
        <v>87.49999999999997</v>
      </c>
      <c r="G143" s="6">
        <f t="shared" si="12"/>
        <v>58.333857362307626</v>
      </c>
      <c r="H143" s="6">
        <f t="shared" si="16"/>
        <v>1855.300000000003</v>
      </c>
      <c r="I143" s="6">
        <f t="shared" si="14"/>
        <v>9276.300000000005</v>
      </c>
      <c r="K143" s="45"/>
      <c r="L143" s="45"/>
    </row>
    <row r="144" spans="1:12" s="2" customFormat="1" ht="19.5" thickBot="1">
      <c r="A144" s="41" t="s">
        <v>37</v>
      </c>
      <c r="B144" s="84">
        <f>B43+B68+B71+B76+B78+B86+B101+B106+B99+B83+B97</f>
        <v>126578.79999999997</v>
      </c>
      <c r="C144" s="84">
        <f>C43+C68+C71+C76+C78+C86+C101+C106+C99+C83+C97</f>
        <v>185191.99999999997</v>
      </c>
      <c r="D144" s="60">
        <f>D43+D68+D71+D76+D78+D86+D101+D106+D99+D83+D97</f>
        <v>97044.49999999999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634386.8999999999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538259.7</v>
      </c>
      <c r="E145" s="38">
        <v>100</v>
      </c>
      <c r="F145" s="3">
        <f>D145/B145*100</f>
        <v>84.84722808746524</v>
      </c>
      <c r="G145" s="3">
        <f aca="true" t="shared" si="18" ref="G145:G151">D145/C145*100</f>
        <v>55.652323428414974</v>
      </c>
      <c r="H145" s="3">
        <f aca="true" t="shared" si="19" ref="H145:H151">B145-D145</f>
        <v>96127.19999999995</v>
      </c>
      <c r="I145" s="3">
        <f aca="true" t="shared" si="20" ref="I145:I151">C145-D145</f>
        <v>428923.1000000001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314117.5999999999</v>
      </c>
      <c r="E146" s="6">
        <f>D146/D145*100</f>
        <v>58.358000794040485</v>
      </c>
      <c r="F146" s="6">
        <f aca="true" t="shared" si="21" ref="F146:F157">D146/B146*100</f>
        <v>88.3884461585258</v>
      </c>
      <c r="G146" s="6">
        <f t="shared" si="18"/>
        <v>56.28927013877277</v>
      </c>
      <c r="H146" s="6">
        <f t="shared" si="19"/>
        <v>41265.50000000012</v>
      </c>
      <c r="I146" s="18">
        <f t="shared" si="20"/>
        <v>243924.10000000003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66495.7</v>
      </c>
      <c r="C147" s="68">
        <f>C11+C23+C36+C55+C61+C91+C49+C135+C108+C111+C95+C132</f>
        <v>99794.5</v>
      </c>
      <c r="D147" s="68">
        <f>D11+D23+D36+D55+D61+D91+D49+D135+D108+D111+D95+D132</f>
        <v>56418.10000000001</v>
      </c>
      <c r="E147" s="6">
        <f>D147/D145*100</f>
        <v>10.481576086784877</v>
      </c>
      <c r="F147" s="6">
        <f t="shared" si="21"/>
        <v>84.84473432116665</v>
      </c>
      <c r="G147" s="6">
        <f t="shared" si="18"/>
        <v>56.53427794116912</v>
      </c>
      <c r="H147" s="6">
        <f t="shared" si="19"/>
        <v>10077.599999999984</v>
      </c>
      <c r="I147" s="18">
        <f t="shared" si="20"/>
        <v>43376.39999999999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12568.3</v>
      </c>
      <c r="E148" s="6">
        <f>D148/D145*100</f>
        <v>2.334988110757688</v>
      </c>
      <c r="F148" s="6">
        <f t="shared" si="21"/>
        <v>80.79961941253238</v>
      </c>
      <c r="G148" s="6">
        <f t="shared" si="18"/>
        <v>48.364355612678786</v>
      </c>
      <c r="H148" s="6">
        <f t="shared" si="19"/>
        <v>2986.6000000000004</v>
      </c>
      <c r="I148" s="18">
        <f t="shared" si="20"/>
        <v>13418.400000000001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5074.8</v>
      </c>
      <c r="E149" s="6">
        <f>D149/D145*100</f>
        <v>0.9428162650854227</v>
      </c>
      <c r="F149" s="6">
        <f t="shared" si="21"/>
        <v>56.18564690773012</v>
      </c>
      <c r="G149" s="6">
        <f t="shared" si="18"/>
        <v>35.42419969565399</v>
      </c>
      <c r="H149" s="6">
        <f t="shared" si="19"/>
        <v>3957.4000000000005</v>
      </c>
      <c r="I149" s="18">
        <f t="shared" si="20"/>
        <v>9251.000000000004</v>
      </c>
      <c r="K149" s="46"/>
      <c r="L149" s="102"/>
    </row>
    <row r="150" spans="1:12" ht="18.75">
      <c r="A150" s="23" t="s">
        <v>2</v>
      </c>
      <c r="B150" s="67">
        <f>B9+B21+B47+B53+B121</f>
        <v>8092.900000000001</v>
      </c>
      <c r="C150" s="67">
        <f>C9+C21+C47+C53+C121</f>
        <v>13124.6</v>
      </c>
      <c r="D150" s="67">
        <f>D9+D21+D47+D53+D121</f>
        <v>4949.599999999999</v>
      </c>
      <c r="E150" s="6">
        <f>D150/D145*100</f>
        <v>0.919556117613858</v>
      </c>
      <c r="F150" s="6">
        <f t="shared" si="21"/>
        <v>61.15978203116311</v>
      </c>
      <c r="G150" s="6">
        <f t="shared" si="18"/>
        <v>37.71238742514057</v>
      </c>
      <c r="H150" s="6">
        <f t="shared" si="19"/>
        <v>3143.300000000001</v>
      </c>
      <c r="I150" s="18">
        <f t="shared" si="20"/>
        <v>8175.000000000001</v>
      </c>
      <c r="K150" s="46"/>
      <c r="L150" s="47"/>
    </row>
    <row r="151" spans="1:12" ht="19.5" thickBot="1">
      <c r="A151" s="23" t="s">
        <v>35</v>
      </c>
      <c r="B151" s="67">
        <f>B145-B146-B147-B148-B149-B150</f>
        <v>179828.09999999986</v>
      </c>
      <c r="C151" s="67">
        <f>C145-C146-C147-C148-C149-C150</f>
        <v>255909.5000000001</v>
      </c>
      <c r="D151" s="67">
        <f>D145-D146-D147-D148-D149-D150</f>
        <v>145131.30000000005</v>
      </c>
      <c r="E151" s="6">
        <f>D151/D145*100</f>
        <v>26.963062625717672</v>
      </c>
      <c r="F151" s="6">
        <f t="shared" si="21"/>
        <v>80.70557382300106</v>
      </c>
      <c r="G151" s="43">
        <f t="shared" si="18"/>
        <v>56.7119626274132</v>
      </c>
      <c r="H151" s="6">
        <f t="shared" si="19"/>
        <v>34696.799999999814</v>
      </c>
      <c r="I151" s="6">
        <f t="shared" si="20"/>
        <v>110778.20000000004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</f>
        <v>6218.4</v>
      </c>
      <c r="E153" s="15"/>
      <c r="F153" s="6">
        <f t="shared" si="21"/>
        <v>37.34057118151466</v>
      </c>
      <c r="G153" s="6">
        <f aca="true" t="shared" si="22" ref="G153:G162">D153/C153*100</f>
        <v>34.253041979035274</v>
      </c>
      <c r="H153" s="6">
        <f>B153-D153</f>
        <v>10434.800000000001</v>
      </c>
      <c r="I153" s="6">
        <f aca="true" t="shared" si="23" ref="I153:I162">C153-D153</f>
        <v>11935.9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132.1+649.5+498.6+2.9+146.5+119.3+11.1+935+701.6+2.9+12.3-0.1+18.6+43.3+39.7</f>
        <v>3313.3</v>
      </c>
      <c r="E154" s="6"/>
      <c r="F154" s="6">
        <f t="shared" si="21"/>
        <v>26.671120842322182</v>
      </c>
      <c r="G154" s="6">
        <f t="shared" si="22"/>
        <v>19.88119168341784</v>
      </c>
      <c r="H154" s="6">
        <f aca="true" t="shared" si="24" ref="H154:H161">B154-D154</f>
        <v>9109.5</v>
      </c>
      <c r="I154" s="6">
        <f t="shared" si="23"/>
        <v>13352.2</v>
      </c>
      <c r="K154" s="46"/>
      <c r="L154" s="46"/>
    </row>
    <row r="155" spans="1:12" ht="18.75">
      <c r="A155" s="23" t="s">
        <v>61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</f>
        <v>26272.50000000001</v>
      </c>
      <c r="E155" s="6"/>
      <c r="F155" s="6">
        <f t="shared" si="21"/>
        <v>17.445531892006034</v>
      </c>
      <c r="G155" s="6">
        <f t="shared" si="22"/>
        <v>12.267049786782827</v>
      </c>
      <c r="H155" s="6">
        <f t="shared" si="24"/>
        <v>124324.8</v>
      </c>
      <c r="I155" s="6">
        <f t="shared" si="23"/>
        <v>187898.80000000002</v>
      </c>
      <c r="K155" s="46"/>
      <c r="L155" s="46"/>
    </row>
    <row r="156" spans="1:12" ht="37.5">
      <c r="A156" s="23" t="s">
        <v>70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</f>
        <v>617.1000000000001</v>
      </c>
      <c r="E157" s="19"/>
      <c r="F157" s="6">
        <f t="shared" si="21"/>
        <v>4.897463572584999</v>
      </c>
      <c r="G157" s="6">
        <f t="shared" si="22"/>
        <v>4.511822422390221</v>
      </c>
      <c r="H157" s="6">
        <f t="shared" si="24"/>
        <v>11983.3</v>
      </c>
      <c r="I157" s="6">
        <f t="shared" si="23"/>
        <v>13060.3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53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68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62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</f>
        <v>2421.2999999999997</v>
      </c>
      <c r="E161" s="24"/>
      <c r="F161" s="6">
        <f>D161/B161*100</f>
        <v>65.10971281058406</v>
      </c>
      <c r="G161" s="6">
        <f t="shared" si="22"/>
        <v>65.10971281058406</v>
      </c>
      <c r="H161" s="6">
        <f t="shared" si="24"/>
        <v>1297.5000000000005</v>
      </c>
      <c r="I161" s="6">
        <f t="shared" si="23"/>
        <v>1297.5000000000005</v>
      </c>
    </row>
    <row r="162" spans="1:9" ht="19.5" thickBot="1">
      <c r="A162" s="14" t="s">
        <v>20</v>
      </c>
      <c r="B162" s="90">
        <f>B145+B153+B157+B158+B154+B161+B160+B155+B159+B156</f>
        <v>831837.9</v>
      </c>
      <c r="C162" s="90">
        <f>C145+C153+C157+C158+C154+C161+C160+C155+C159+C156</f>
        <v>1235757.7000000002</v>
      </c>
      <c r="D162" s="90">
        <f>D145+D153+D157+D158+D154+D161+D160+D155+D159+D156</f>
        <v>577906.2000000001</v>
      </c>
      <c r="E162" s="25"/>
      <c r="F162" s="3">
        <f>D162/B162*100</f>
        <v>69.47341543346367</v>
      </c>
      <c r="G162" s="3">
        <f t="shared" si="22"/>
        <v>46.76533271854183</v>
      </c>
      <c r="H162" s="3">
        <f>B162-D162</f>
        <v>253931.69999999995</v>
      </c>
      <c r="I162" s="3">
        <f t="shared" si="23"/>
        <v>657851.5000000001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538259.7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538259.7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2015-08-10T09:17:24Z</dcterms:modified>
  <cp:category/>
  <cp:version/>
  <cp:contentType/>
  <cp:contentStatus/>
</cp:coreProperties>
</file>